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50"/>
  </bookViews>
  <sheets>
    <sheet name="Model" sheetId="1" r:id="rId1"/>
  </sheets>
  <definedNames>
    <definedName name="appr_annual">Model!$B$5</definedName>
    <definedName name="appr_annual13">Model!$B$5</definedName>
    <definedName name="appreciation_annual45">Model!$B$6</definedName>
    <definedName name="appreciation_annual610">Model!$B$7</definedName>
    <definedName name="base_value">Model!$B$2</definedName>
    <definedName name="yield_first_year">Model!$B$3</definedName>
    <definedName name="yield_inc_annual">Model!$B$4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H19" i="1"/>
  <c r="H18" i="1"/>
  <c r="H17" i="1"/>
  <c r="H16" i="1"/>
  <c r="H15" i="1"/>
  <c r="H14" i="1"/>
  <c r="H13" i="1"/>
  <c r="H12" i="1"/>
  <c r="H11" i="1"/>
  <c r="H10" i="1"/>
  <c r="D19" i="1"/>
  <c r="D18" i="1"/>
  <c r="D17" i="1"/>
  <c r="D16" i="1"/>
  <c r="D15" i="1"/>
  <c r="D14" i="1"/>
  <c r="D13" i="1"/>
  <c r="D12" i="1"/>
  <c r="D11" i="1"/>
  <c r="D10" i="1"/>
  <c r="I10" i="1"/>
  <c r="C10" i="1"/>
  <c r="E10" i="1" l="1"/>
  <c r="K10" i="1"/>
  <c r="I11" i="1" s="1"/>
  <c r="K11" i="1" s="1"/>
  <c r="F10" i="1"/>
  <c r="G10" i="1" s="1"/>
  <c r="L10" i="1" l="1"/>
  <c r="M10" i="1"/>
  <c r="N10" i="1" s="1"/>
  <c r="C11" i="1"/>
  <c r="E11" i="1" s="1"/>
  <c r="C12" i="1" s="1"/>
  <c r="E12" i="1" s="1"/>
  <c r="I12" i="1"/>
  <c r="K12" i="1" s="1"/>
  <c r="L11" i="1"/>
  <c r="I13" i="1" l="1"/>
  <c r="K13" i="1" s="1"/>
  <c r="L12" i="1"/>
  <c r="F12" i="1"/>
  <c r="C13" i="1"/>
  <c r="E13" i="1" s="1"/>
  <c r="C14" i="1" s="1"/>
  <c r="E14" i="1" s="1"/>
  <c r="F11" i="1"/>
  <c r="G11" i="1" s="1"/>
  <c r="M11" i="1" l="1"/>
  <c r="N11" i="1" s="1"/>
  <c r="G12" i="1"/>
  <c r="F13" i="1"/>
  <c r="I14" i="1"/>
  <c r="K14" i="1" s="1"/>
  <c r="L13" i="1"/>
  <c r="C15" i="1"/>
  <c r="E15" i="1" s="1"/>
  <c r="F14" i="1"/>
  <c r="G13" i="1" l="1"/>
  <c r="M13" i="1" s="1"/>
  <c r="N13" i="1" s="1"/>
  <c r="M12" i="1"/>
  <c r="N12" i="1" s="1"/>
  <c r="I15" i="1"/>
  <c r="K15" i="1" s="1"/>
  <c r="L14" i="1"/>
  <c r="C16" i="1"/>
  <c r="E16" i="1" s="1"/>
  <c r="F15" i="1"/>
  <c r="G14" i="1" l="1"/>
  <c r="M14" i="1" s="1"/>
  <c r="N14" i="1" s="1"/>
  <c r="I16" i="1"/>
  <c r="K16" i="1" s="1"/>
  <c r="L15" i="1"/>
  <c r="C17" i="1"/>
  <c r="E17" i="1" s="1"/>
  <c r="F16" i="1"/>
  <c r="G15" i="1" l="1"/>
  <c r="M15" i="1" s="1"/>
  <c r="N15" i="1" s="1"/>
  <c r="I17" i="1"/>
  <c r="K17" i="1" s="1"/>
  <c r="L16" i="1"/>
  <c r="C18" i="1"/>
  <c r="E18" i="1" s="1"/>
  <c r="F17" i="1"/>
  <c r="G16" i="1" l="1"/>
  <c r="M16" i="1" s="1"/>
  <c r="N16" i="1" s="1"/>
  <c r="I18" i="1"/>
  <c r="K18" i="1" s="1"/>
  <c r="L17" i="1"/>
  <c r="C19" i="1"/>
  <c r="E19" i="1" s="1"/>
  <c r="F18" i="1"/>
  <c r="G17" i="1" l="1"/>
  <c r="M17" i="1" s="1"/>
  <c r="N17" i="1" s="1"/>
  <c r="I19" i="1"/>
  <c r="K19" i="1" s="1"/>
  <c r="L18" i="1"/>
  <c r="F19" i="1"/>
  <c r="G18" i="1" l="1"/>
  <c r="M18" i="1" s="1"/>
  <c r="N18" i="1" s="1"/>
  <c r="L19" i="1"/>
  <c r="G19" i="1" l="1"/>
  <c r="M19" i="1" s="1"/>
  <c r="N19" i="1" s="1"/>
</calcChain>
</file>

<file path=xl/sharedStrings.xml><?xml version="1.0" encoding="utf-8"?>
<sst xmlns="http://schemas.openxmlformats.org/spreadsheetml/2006/main" count="20" uniqueCount="20">
  <si>
    <t>Year</t>
  </si>
  <si>
    <t>Prev yield</t>
  </si>
  <si>
    <t>Prev value</t>
  </si>
  <si>
    <t>Appr.</t>
  </si>
  <si>
    <t>Value</t>
  </si>
  <si>
    <t>Yield $</t>
  </si>
  <si>
    <t>Yield %</t>
  </si>
  <si>
    <t>Total assets</t>
  </si>
  <si>
    <t>Total profit</t>
  </si>
  <si>
    <t>Yield inc. annual</t>
  </si>
  <si>
    <t>Price NIS</t>
  </si>
  <si>
    <t>Yield 1st year net</t>
  </si>
  <si>
    <t>Yield inc.</t>
  </si>
  <si>
    <t>תשואה סה"כ</t>
  </si>
  <si>
    <t>ערך רכישה</t>
  </si>
  <si>
    <t>ערך השבחה צבור</t>
  </si>
  <si>
    <t>Appr. Annual yr 1-3</t>
  </si>
  <si>
    <t>Appr. Annual yr 4-5</t>
  </si>
  <si>
    <t>Appr. Annual Yr 6-10</t>
  </si>
  <si>
    <t>Hernad 21 - Budapest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</si>
</sst>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0"/>
      <name val="Tahoma"/>
      <family val="2"/>
    </font>
    <font>
      <b/>
      <sz val="16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" fontId="1" fillId="0" borderId="0">
      <alignment horizontal="right" indent="1"/>
    </xf>
  </cellStyleXfs>
  <cellXfs count="15">
    <xf numFmtId="0" fontId="0" fillId="0" borderId="0" xfId="0"/>
    <xf numFmtId="9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3" fillId="2" borderId="1" xfId="3" applyFont="1" applyBorder="1" applyAlignment="1">
      <alignment horizontal="center" vertical="center"/>
    </xf>
    <xf numFmtId="1" fontId="0" fillId="3" borderId="0" xfId="0" applyNumberFormat="1" applyFill="1"/>
    <xf numFmtId="9" fontId="0" fillId="3" borderId="0" xfId="0" applyNumberFormat="1" applyFill="1"/>
    <xf numFmtId="1" fontId="0" fillId="3" borderId="0" xfId="0" applyNumberFormat="1" applyFont="1" applyFill="1"/>
    <xf numFmtId="164" fontId="0" fillId="3" borderId="0" xfId="2" applyNumberFormat="1" applyFont="1" applyFill="1"/>
    <xf numFmtId="165" fontId="0" fillId="3" borderId="0" xfId="1" applyNumberFormat="1" applyFont="1" applyFill="1"/>
    <xf numFmtId="165" fontId="0" fillId="3" borderId="0" xfId="0" applyNumberFormat="1" applyFont="1" applyFill="1"/>
    <xf numFmtId="0" fontId="4" fillId="2" borderId="2" xfId="3" applyFont="1" applyBorder="1" applyAlignment="1">
      <alignment horizontal="center" vertical="center"/>
    </xf>
    <xf numFmtId="0" fontId="4" fillId="2" borderId="0" xfId="3" applyFont="1" applyBorder="1" applyAlignment="1">
      <alignment horizontal="center" vertical="center"/>
    </xf>
    <xf numFmtId="0" fontId="4" fillId="2" borderId="3" xfId="3" applyFont="1" applyBorder="1" applyAlignment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Percent" xfId="2" builtinId="5"/>
    <cellStyle name="Table number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צבירת הרווחים לאורך השנים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Model!$H$9</c:f>
              <c:strCache>
                <c:ptCount val="1"/>
                <c:pt idx="0">
                  <c:v>ערך רכישה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Model!$H$10:$H$19</c:f>
              <c:numCache>
                <c:formatCode>_(* #,##0_);_(* \(#,##0\);_(* "-"??_);_(@_)</c:formatCode>
                <c:ptCount val="10"/>
                <c:pt idx="0">
                  <c:v>349600</c:v>
                </c:pt>
                <c:pt idx="1">
                  <c:v>349600</c:v>
                </c:pt>
                <c:pt idx="2">
                  <c:v>349600</c:v>
                </c:pt>
                <c:pt idx="3">
                  <c:v>349600</c:v>
                </c:pt>
                <c:pt idx="4">
                  <c:v>349600</c:v>
                </c:pt>
                <c:pt idx="5">
                  <c:v>349600</c:v>
                </c:pt>
                <c:pt idx="6">
                  <c:v>349600</c:v>
                </c:pt>
                <c:pt idx="7">
                  <c:v>349600</c:v>
                </c:pt>
                <c:pt idx="8">
                  <c:v>349600</c:v>
                </c:pt>
                <c:pt idx="9">
                  <c:v>349600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2-4178-94FC-2B22D2BB91FA}"/>
            </c:ext>
          </c:extLst>
        </c:ser>
        <c:ser>
          <c:idx val="1"/>
          <c:order val="1"/>
          <c:tx>
            <c:strRef>
              <c:f>Model!$G$9</c:f>
              <c:strCache>
                <c:ptCount val="1"/>
                <c:pt idx="0">
                  <c:v>תשואה סה"כ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Model!$B$10:$B$19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Model!$G$10:$G$19</c:f>
              <c:numCache>
                <c:formatCode>_(* #,##0_);_(* \(#,##0\);_(* "-"??_);_(@_)</c:formatCode>
                <c:ptCount val="10"/>
                <c:pt idx="0">
                  <c:v>17829.600000000002</c:v>
                </c:pt>
                <c:pt idx="1">
                  <c:v>36015.792000000001</c:v>
                </c:pt>
                <c:pt idx="2">
                  <c:v>54565.707840000003</c:v>
                </c:pt>
                <c:pt idx="3">
                  <c:v>73486.621996800008</c:v>
                </c:pt>
                <c:pt idx="4">
                  <c:v>92785.954436736007</c:v>
                </c:pt>
                <c:pt idx="5">
                  <c:v>112471.27352547072</c:v>
                </c:pt>
                <c:pt idx="6">
                  <c:v>132550.29899598015</c:v>
                </c:pt>
                <c:pt idx="7">
                  <c:v>153030.90497589976</c:v>
                </c:pt>
                <c:pt idx="8">
                  <c:v>173921.12307541777</c:v>
                </c:pt>
                <c:pt idx="9">
                  <c:v>195229.14553692611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2-4178-94FC-2B22D2BB91FA}"/>
            </c:ext>
          </c:extLst>
        </c:ser>
        <c:ser>
          <c:idx val="3"/>
          <c:order val="2"/>
          <c:tx>
            <c:strRef>
              <c:f>Model!$L$9</c:f>
              <c:strCache>
                <c:ptCount val="1"/>
                <c:pt idx="0">
                  <c:v>ערך השבחה צבור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Model!$L$10:$L$19</c:f>
              <c:numCache>
                <c:formatCode>_(* #,##0_);_(* \(#,##0\);_(* "-"??_);_(@_)</c:formatCode>
                <c:ptCount val="10"/>
                <c:pt idx="0">
                  <c:v>27968</c:v>
                </c:pt>
                <c:pt idx="1">
                  <c:v>58173.440000000002</c:v>
                </c:pt>
                <c:pt idx="2">
                  <c:v>90795.315200000012</c:v>
                </c:pt>
                <c:pt idx="3">
                  <c:v>112815.08096000005</c:v>
                </c:pt>
                <c:pt idx="4">
                  <c:v>135935.83500800008</c:v>
                </c:pt>
                <c:pt idx="5">
                  <c:v>150501.91005824012</c:v>
                </c:pt>
                <c:pt idx="6">
                  <c:v>165504.96735998732</c:v>
                </c:pt>
                <c:pt idx="7">
                  <c:v>180958.11638078699</c:v>
                </c:pt>
                <c:pt idx="8">
                  <c:v>196874.85987221065</c:v>
                </c:pt>
                <c:pt idx="9">
                  <c:v>213269.10566837701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2-4178-94FC-2B22D2BB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772927"/>
        <c:axId val="643613631"/>
      </c:barChart>
      <c:lineChart>
        <c:grouping val="standard"/>
        <c:varyColors val="0"/>
        <c:ser>
          <c:idx val="2"/>
          <c:order val="3"/>
          <c:tx>
            <c:strRef>
              <c:f>Model!$M$9</c:f>
              <c:strCache>
                <c:ptCount val="1"/>
                <c:pt idx="0">
                  <c:v>Total assets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numFmt formatCode="[&gt;=1000]#,##0,&quot;K&quot;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Model!$M$10:$M$19</c:f>
              <c:numCache>
                <c:formatCode>_(* #,##0_);_(* \(#,##0\);_(* "-"??_);_(@_)</c:formatCode>
                <c:ptCount val="10"/>
                <c:pt idx="0">
                  <c:v>395397.6</c:v>
                </c:pt>
                <c:pt idx="1">
                  <c:v>443789.23200000002</c:v>
                </c:pt>
                <c:pt idx="2">
                  <c:v>494961.02304</c:v>
                </c:pt>
                <c:pt idx="3">
                  <c:v>535901.70295680012</c:v>
                </c:pt>
                <c:pt idx="4">
                  <c:v>578321.78944473609</c:v>
                </c:pt>
                <c:pt idx="5">
                  <c:v>612573.18358371081</c:v>
                </c:pt>
                <c:pt idx="6">
                  <c:v>647655.2663559675</c:v>
                </c:pt>
                <c:pt idx="7">
                  <c:v>683589.02135668672</c:v>
                </c:pt>
                <c:pt idx="8">
                  <c:v>720395.98294762848</c:v>
                </c:pt>
                <c:pt idx="9">
                  <c:v>758098.25120530312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2-4178-94FC-2B22D2BB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72927"/>
        <c:axId val="643613631"/>
      </c:lineChart>
      <c:catAx>
        <c:axId val="64377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13631"/>
        <c:crosses val="autoZero"/>
        <c:auto val="1"/>
        <c:lblAlgn val="ctr"/>
        <c:lblOffset val="100"/>
        <c:noMultiLvlLbl val="0"/>
      </c:catAx>
      <c:valAx>
        <c:axId val="64361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64377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20</xdr:row>
      <xdr:rowOff>42862</xdr:rowOff>
    </xdr:from>
    <xdr:to>
      <xdr:col>11</xdr:col>
      <xdr:colOff>361950</xdr:colOff>
      <xdr:row>43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298CB-B757-472E-A0CA-F5CECDD8E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6" zoomScale="70" zoomScaleNormal="70" workbookViewId="0">
      <selection activeCell="M28" sqref="M28"/>
    </sheetView>
  </sheetViews>
  <sheetFormatPr defaultRowHeight="14.5" x14ac:dyDescent="0.35"/>
  <cols>
    <col min="1" max="1" width="22.26953125" customWidth="1"/>
    <col min="2" max="2" width="6.81640625" customWidth="1"/>
    <col min="3" max="3" width="11" customWidth="1"/>
    <col min="4" max="4" width="10.26953125" customWidth="1"/>
    <col min="5" max="5" width="9" customWidth="1"/>
    <col min="6" max="6" width="7.90625" customWidth="1"/>
    <col min="7" max="7" width="14.26953125" customWidth="1"/>
    <col min="8" max="8" width="12.1796875" customWidth="1"/>
    <col min="9" max="9" width="11.54296875" customWidth="1"/>
    <col min="10" max="10" width="6.453125" customWidth="1"/>
    <col min="11" max="11" width="10" customWidth="1"/>
    <col min="12" max="12" width="18.81640625" customWidth="1"/>
    <col min="13" max="13" width="12.81640625" customWidth="1"/>
    <col min="14" max="14" width="12.26953125" customWidth="1"/>
  </cols>
  <sheetData>
    <row r="1" spans="1:14" ht="20" x14ac:dyDescent="0.35">
      <c r="A1" s="12" t="s">
        <v>19</v>
      </c>
      <c r="B1" s="13"/>
      <c r="C1" s="13"/>
      <c r="D1" s="13"/>
      <c r="E1" s="13"/>
      <c r="F1" s="13"/>
      <c r="G1" s="14"/>
    </row>
    <row r="2" spans="1:14" x14ac:dyDescent="0.35">
      <c r="A2" s="5" t="s">
        <v>10</v>
      </c>
      <c r="B2" s="6">
        <v>349600</v>
      </c>
    </row>
    <row r="3" spans="1:14" x14ac:dyDescent="0.35">
      <c r="A3" s="5" t="s">
        <v>11</v>
      </c>
      <c r="B3" s="7">
        <v>0.05</v>
      </c>
    </row>
    <row r="4" spans="1:14" x14ac:dyDescent="0.35">
      <c r="A4" s="5" t="s">
        <v>9</v>
      </c>
      <c r="B4" s="7">
        <v>0.02</v>
      </c>
    </row>
    <row r="5" spans="1:14" x14ac:dyDescent="0.35">
      <c r="A5" s="5" t="s">
        <v>16</v>
      </c>
      <c r="B5" s="7">
        <v>0.08</v>
      </c>
    </row>
    <row r="6" spans="1:14" x14ac:dyDescent="0.35">
      <c r="A6" s="5" t="s">
        <v>17</v>
      </c>
      <c r="B6" s="7">
        <v>0.05</v>
      </c>
    </row>
    <row r="7" spans="1:14" x14ac:dyDescent="0.35">
      <c r="A7" s="5" t="s">
        <v>18</v>
      </c>
      <c r="B7" s="7">
        <v>0.03</v>
      </c>
    </row>
    <row r="8" spans="1:14" x14ac:dyDescent="0.35">
      <c r="B8" s="1"/>
    </row>
    <row r="9" spans="1:14" x14ac:dyDescent="0.35">
      <c r="B9" s="5" t="s">
        <v>0</v>
      </c>
      <c r="C9" s="5" t="s">
        <v>1</v>
      </c>
      <c r="D9" s="5" t="s">
        <v>12</v>
      </c>
      <c r="E9" s="5" t="s">
        <v>6</v>
      </c>
      <c r="F9" s="5" t="s">
        <v>5</v>
      </c>
      <c r="G9" s="5" t="s">
        <v>13</v>
      </c>
      <c r="H9" s="5" t="s">
        <v>14</v>
      </c>
      <c r="I9" s="5" t="s">
        <v>2</v>
      </c>
      <c r="J9" s="5" t="s">
        <v>3</v>
      </c>
      <c r="K9" s="5" t="s">
        <v>4</v>
      </c>
      <c r="L9" s="5" t="s">
        <v>15</v>
      </c>
      <c r="M9" s="5" t="s">
        <v>7</v>
      </c>
      <c r="N9" s="5" t="s">
        <v>8</v>
      </c>
    </row>
    <row r="10" spans="1:14" x14ac:dyDescent="0.35">
      <c r="B10" s="8">
        <v>1</v>
      </c>
      <c r="C10" s="2">
        <f>yield_first_year</f>
        <v>0.05</v>
      </c>
      <c r="D10" s="9">
        <f t="shared" ref="D10:D19" si="0">yield_inc_annual</f>
        <v>0.02</v>
      </c>
      <c r="E10" s="2">
        <f>C10*(1+D10)</f>
        <v>5.1000000000000004E-2</v>
      </c>
      <c r="F10" s="10">
        <f t="shared" ref="F10:F19" si="1">base_value*E10</f>
        <v>17829.600000000002</v>
      </c>
      <c r="G10" s="4">
        <f>F10</f>
        <v>17829.600000000002</v>
      </c>
      <c r="H10" s="11">
        <f>base_value</f>
        <v>349600</v>
      </c>
      <c r="I10">
        <f>base_value</f>
        <v>349600</v>
      </c>
      <c r="J10" s="9">
        <f>appr_annual13</f>
        <v>0.08</v>
      </c>
      <c r="K10" s="3">
        <f>I10*(1+J10)</f>
        <v>377568</v>
      </c>
      <c r="L10" s="11">
        <f t="shared" ref="L10:L19" si="2">K10-base_value</f>
        <v>27968</v>
      </c>
      <c r="M10" s="4">
        <f>K10+G10</f>
        <v>395397.6</v>
      </c>
      <c r="N10" s="11">
        <f t="shared" ref="N10:N19" si="3">M10-base_value</f>
        <v>45797.599999999977</v>
      </c>
    </row>
    <row r="11" spans="1:14" x14ac:dyDescent="0.35">
      <c r="B11" s="8">
        <v>2</v>
      </c>
      <c r="C11" s="2">
        <f>E10</f>
        <v>5.1000000000000004E-2</v>
      </c>
      <c r="D11" s="9">
        <f t="shared" si="0"/>
        <v>0.02</v>
      </c>
      <c r="E11" s="2">
        <f t="shared" ref="E11:E19" si="4">C11*(1+D11)</f>
        <v>5.2020000000000004E-2</v>
      </c>
      <c r="F11" s="10">
        <f t="shared" si="1"/>
        <v>18186.192000000003</v>
      </c>
      <c r="G11" s="4">
        <f>G10+F11</f>
        <v>36015.792000000001</v>
      </c>
      <c r="H11" s="11">
        <f t="shared" ref="H11:H19" si="5">base_value</f>
        <v>349600</v>
      </c>
      <c r="I11" s="4">
        <f>K10</f>
        <v>377568</v>
      </c>
      <c r="J11" s="9">
        <f>appr_annual13</f>
        <v>0.08</v>
      </c>
      <c r="K11" s="3">
        <f t="shared" ref="K11:K19" si="6">I11*(1+J11)</f>
        <v>407773.44</v>
      </c>
      <c r="L11" s="11">
        <f t="shared" si="2"/>
        <v>58173.440000000002</v>
      </c>
      <c r="M11" s="4">
        <f t="shared" ref="M11:M19" si="7">K11+G11</f>
        <v>443789.23200000002</v>
      </c>
      <c r="N11" s="11">
        <f t="shared" si="3"/>
        <v>94189.232000000018</v>
      </c>
    </row>
    <row r="12" spans="1:14" x14ac:dyDescent="0.35">
      <c r="B12" s="8">
        <v>3</v>
      </c>
      <c r="C12" s="2">
        <f t="shared" ref="C12:C19" si="8">E11</f>
        <v>5.2020000000000004E-2</v>
      </c>
      <c r="D12" s="9">
        <f t="shared" si="0"/>
        <v>0.02</v>
      </c>
      <c r="E12" s="2">
        <f t="shared" si="4"/>
        <v>5.3060400000000008E-2</v>
      </c>
      <c r="F12" s="10">
        <f t="shared" si="1"/>
        <v>18549.915840000001</v>
      </c>
      <c r="G12" s="4">
        <f t="shared" ref="G12:G19" si="9">G11+F12</f>
        <v>54565.707840000003</v>
      </c>
      <c r="H12" s="11">
        <f t="shared" si="5"/>
        <v>349600</v>
      </c>
      <c r="I12" s="4">
        <f t="shared" ref="I12:I19" si="10">K11</f>
        <v>407773.44</v>
      </c>
      <c r="J12" s="9">
        <f>appr_annual13</f>
        <v>0.08</v>
      </c>
      <c r="K12" s="3">
        <f t="shared" si="6"/>
        <v>440395.31520000001</v>
      </c>
      <c r="L12" s="11">
        <f t="shared" si="2"/>
        <v>90795.315200000012</v>
      </c>
      <c r="M12" s="4">
        <f t="shared" si="7"/>
        <v>494961.02304</v>
      </c>
      <c r="N12" s="11">
        <f t="shared" si="3"/>
        <v>145361.02304</v>
      </c>
    </row>
    <row r="13" spans="1:14" x14ac:dyDescent="0.35">
      <c r="B13" s="8">
        <v>4</v>
      </c>
      <c r="C13" s="2">
        <f t="shared" si="8"/>
        <v>5.3060400000000008E-2</v>
      </c>
      <c r="D13" s="9">
        <f t="shared" si="0"/>
        <v>0.02</v>
      </c>
      <c r="E13" s="2">
        <f t="shared" si="4"/>
        <v>5.4121608000000009E-2</v>
      </c>
      <c r="F13" s="10">
        <f t="shared" si="1"/>
        <v>18920.914156800001</v>
      </c>
      <c r="G13" s="4">
        <f t="shared" si="9"/>
        <v>73486.621996800008</v>
      </c>
      <c r="H13" s="11">
        <f t="shared" si="5"/>
        <v>349600</v>
      </c>
      <c r="I13" s="4">
        <f t="shared" si="10"/>
        <v>440395.31520000001</v>
      </c>
      <c r="J13" s="9">
        <f>appreciation_annual45</f>
        <v>0.05</v>
      </c>
      <c r="K13" s="3">
        <f t="shared" si="6"/>
        <v>462415.08096000005</v>
      </c>
      <c r="L13" s="11">
        <f t="shared" si="2"/>
        <v>112815.08096000005</v>
      </c>
      <c r="M13" s="4">
        <f t="shared" si="7"/>
        <v>535901.70295680012</v>
      </c>
      <c r="N13" s="11">
        <f t="shared" si="3"/>
        <v>186301.70295680012</v>
      </c>
    </row>
    <row r="14" spans="1:14" x14ac:dyDescent="0.35">
      <c r="B14" s="8">
        <v>5</v>
      </c>
      <c r="C14" s="2">
        <f t="shared" si="8"/>
        <v>5.4121608000000009E-2</v>
      </c>
      <c r="D14" s="9">
        <f t="shared" si="0"/>
        <v>0.02</v>
      </c>
      <c r="E14" s="2">
        <f t="shared" si="4"/>
        <v>5.5204040160000009E-2</v>
      </c>
      <c r="F14" s="10">
        <f t="shared" si="1"/>
        <v>19299.332439936003</v>
      </c>
      <c r="G14" s="4">
        <f t="shared" si="9"/>
        <v>92785.954436736007</v>
      </c>
      <c r="H14" s="11">
        <f t="shared" si="5"/>
        <v>349600</v>
      </c>
      <c r="I14" s="4">
        <f t="shared" si="10"/>
        <v>462415.08096000005</v>
      </c>
      <c r="J14" s="9">
        <f>appreciation_annual45</f>
        <v>0.05</v>
      </c>
      <c r="K14" s="3">
        <f t="shared" si="6"/>
        <v>485535.83500800008</v>
      </c>
      <c r="L14" s="11">
        <f t="shared" si="2"/>
        <v>135935.83500800008</v>
      </c>
      <c r="M14" s="4">
        <f t="shared" si="7"/>
        <v>578321.78944473609</v>
      </c>
      <c r="N14" s="11">
        <f t="shared" si="3"/>
        <v>228721.78944473609</v>
      </c>
    </row>
    <row r="15" spans="1:14" x14ac:dyDescent="0.35">
      <c r="B15" s="8">
        <v>6</v>
      </c>
      <c r="C15" s="2">
        <f t="shared" si="8"/>
        <v>5.5204040160000009E-2</v>
      </c>
      <c r="D15" s="9">
        <f t="shared" si="0"/>
        <v>0.02</v>
      </c>
      <c r="E15" s="2">
        <f t="shared" si="4"/>
        <v>5.6308120963200009E-2</v>
      </c>
      <c r="F15" s="10">
        <f t="shared" si="1"/>
        <v>19685.319088734723</v>
      </c>
      <c r="G15" s="4">
        <f t="shared" si="9"/>
        <v>112471.27352547072</v>
      </c>
      <c r="H15" s="11">
        <f t="shared" si="5"/>
        <v>349600</v>
      </c>
      <c r="I15" s="4">
        <f t="shared" si="10"/>
        <v>485535.83500800008</v>
      </c>
      <c r="J15" s="9">
        <f>appreciation_annual610</f>
        <v>0.03</v>
      </c>
      <c r="K15" s="3">
        <f t="shared" si="6"/>
        <v>500101.91005824012</v>
      </c>
      <c r="L15" s="11">
        <f t="shared" si="2"/>
        <v>150501.91005824012</v>
      </c>
      <c r="M15" s="4">
        <f t="shared" si="7"/>
        <v>612573.18358371081</v>
      </c>
      <c r="N15" s="11">
        <f t="shared" si="3"/>
        <v>262973.18358371081</v>
      </c>
    </row>
    <row r="16" spans="1:14" x14ac:dyDescent="0.35">
      <c r="B16" s="8">
        <v>7</v>
      </c>
      <c r="C16" s="2">
        <f t="shared" si="8"/>
        <v>5.6308120963200009E-2</v>
      </c>
      <c r="D16" s="9">
        <f t="shared" si="0"/>
        <v>0.02</v>
      </c>
      <c r="E16" s="2">
        <f t="shared" si="4"/>
        <v>5.7434283382464008E-2</v>
      </c>
      <c r="F16" s="10">
        <f t="shared" si="1"/>
        <v>20079.025470509416</v>
      </c>
      <c r="G16" s="4">
        <f t="shared" si="9"/>
        <v>132550.29899598015</v>
      </c>
      <c r="H16" s="11">
        <f t="shared" si="5"/>
        <v>349600</v>
      </c>
      <c r="I16" s="4">
        <f t="shared" si="10"/>
        <v>500101.91005824012</v>
      </c>
      <c r="J16" s="9">
        <f>appreciation_annual610</f>
        <v>0.03</v>
      </c>
      <c r="K16" s="3">
        <f t="shared" si="6"/>
        <v>515104.96735998732</v>
      </c>
      <c r="L16" s="11">
        <f t="shared" si="2"/>
        <v>165504.96735998732</v>
      </c>
      <c r="M16" s="4">
        <f t="shared" si="7"/>
        <v>647655.2663559675</v>
      </c>
      <c r="N16" s="11">
        <f t="shared" si="3"/>
        <v>298055.2663559675</v>
      </c>
    </row>
    <row r="17" spans="2:14" x14ac:dyDescent="0.35">
      <c r="B17" s="8">
        <v>8</v>
      </c>
      <c r="C17" s="2">
        <f t="shared" si="8"/>
        <v>5.7434283382464008E-2</v>
      </c>
      <c r="D17" s="9">
        <f t="shared" si="0"/>
        <v>0.02</v>
      </c>
      <c r="E17" s="2">
        <f t="shared" si="4"/>
        <v>5.8582969050113287E-2</v>
      </c>
      <c r="F17" s="10">
        <f t="shared" si="1"/>
        <v>20480.605979919605</v>
      </c>
      <c r="G17" s="4">
        <f t="shared" si="9"/>
        <v>153030.90497589976</v>
      </c>
      <c r="H17" s="11">
        <f t="shared" si="5"/>
        <v>349600</v>
      </c>
      <c r="I17" s="4">
        <f t="shared" si="10"/>
        <v>515104.96735998732</v>
      </c>
      <c r="J17" s="9">
        <f>appreciation_annual610</f>
        <v>0.03</v>
      </c>
      <c r="K17" s="3">
        <f t="shared" si="6"/>
        <v>530558.11638078699</v>
      </c>
      <c r="L17" s="11">
        <f t="shared" si="2"/>
        <v>180958.11638078699</v>
      </c>
      <c r="M17" s="4">
        <f t="shared" si="7"/>
        <v>683589.02135668672</v>
      </c>
      <c r="N17" s="11">
        <f t="shared" si="3"/>
        <v>333989.02135668672</v>
      </c>
    </row>
    <row r="18" spans="2:14" x14ac:dyDescent="0.35">
      <c r="B18" s="8">
        <v>9</v>
      </c>
      <c r="C18" s="2">
        <f t="shared" si="8"/>
        <v>5.8582969050113287E-2</v>
      </c>
      <c r="D18" s="9">
        <f t="shared" si="0"/>
        <v>0.02</v>
      </c>
      <c r="E18" s="2">
        <f t="shared" si="4"/>
        <v>5.9754628431115557E-2</v>
      </c>
      <c r="F18" s="10">
        <f t="shared" si="1"/>
        <v>20890.218099517999</v>
      </c>
      <c r="G18" s="4">
        <f t="shared" si="9"/>
        <v>173921.12307541777</v>
      </c>
      <c r="H18" s="11">
        <f t="shared" si="5"/>
        <v>349600</v>
      </c>
      <c r="I18" s="4">
        <f t="shared" si="10"/>
        <v>530558.11638078699</v>
      </c>
      <c r="J18" s="9">
        <f>appreciation_annual610</f>
        <v>0.03</v>
      </c>
      <c r="K18" s="3">
        <f t="shared" si="6"/>
        <v>546474.85987221065</v>
      </c>
      <c r="L18" s="11">
        <f t="shared" si="2"/>
        <v>196874.85987221065</v>
      </c>
      <c r="M18" s="4">
        <f t="shared" si="7"/>
        <v>720395.98294762848</v>
      </c>
      <c r="N18" s="11">
        <f t="shared" si="3"/>
        <v>370795.98294762848</v>
      </c>
    </row>
    <row r="19" spans="2:14" x14ac:dyDescent="0.35">
      <c r="B19" s="8">
        <v>10</v>
      </c>
      <c r="C19" s="2">
        <f t="shared" si="8"/>
        <v>5.9754628431115557E-2</v>
      </c>
      <c r="D19" s="9">
        <f t="shared" si="0"/>
        <v>0.02</v>
      </c>
      <c r="E19" s="2">
        <f t="shared" si="4"/>
        <v>6.0949720999737868E-2</v>
      </c>
      <c r="F19" s="10">
        <f t="shared" si="1"/>
        <v>21308.022461508357</v>
      </c>
      <c r="G19" s="4">
        <f t="shared" si="9"/>
        <v>195229.14553692611</v>
      </c>
      <c r="H19" s="11">
        <f t="shared" si="5"/>
        <v>349600</v>
      </c>
      <c r="I19" s="4">
        <f t="shared" si="10"/>
        <v>546474.85987221065</v>
      </c>
      <c r="J19" s="9">
        <f>appreciation_annual610</f>
        <v>0.03</v>
      </c>
      <c r="K19" s="3">
        <f t="shared" si="6"/>
        <v>562869.10566837701</v>
      </c>
      <c r="L19" s="11">
        <f t="shared" si="2"/>
        <v>213269.10566837701</v>
      </c>
      <c r="M19" s="4">
        <f t="shared" si="7"/>
        <v>758098.25120530312</v>
      </c>
      <c r="N19" s="11">
        <f t="shared" si="3"/>
        <v>408498.25120530312</v>
      </c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M10 M11:M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Model</vt:lpstr>
      <vt:lpstr>appr_annual</vt:lpstr>
      <vt:lpstr>appr_annual13</vt:lpstr>
      <vt:lpstr>appreciation_annual45</vt:lpstr>
      <vt:lpstr>appreciation_annual610</vt:lpstr>
      <vt:lpstr>base_value</vt:lpstr>
      <vt:lpstr>yield_first_year</vt:lpstr>
      <vt:lpstr>yield_inc_annual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2018-08-16T06:41:48Z</dcterms:created>
  <dcterms:modified xsi:type="dcterms:W3CDTF">2018-08-16T09:32:53Z</dcterms:modified>
</cp:coreProperties>
</file>